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25725"/>
</workbook>
</file>

<file path=xl/calcChain.xml><?xml version="1.0" encoding="utf-8"?>
<calcChain xmlns="http://schemas.openxmlformats.org/spreadsheetml/2006/main">
  <c r="L33" i="1"/>
  <c r="K8" l="1"/>
  <c r="L8"/>
  <c r="N8"/>
  <c r="O8"/>
  <c r="K9"/>
  <c r="L9"/>
  <c r="N9"/>
  <c r="O9"/>
  <c r="K10"/>
  <c r="L10"/>
  <c r="N10"/>
  <c r="O10"/>
  <c r="K11"/>
  <c r="L11"/>
  <c r="N11"/>
  <c r="O11"/>
  <c r="K12"/>
  <c r="L12"/>
  <c r="N12"/>
  <c r="O12"/>
  <c r="K13"/>
  <c r="N13"/>
  <c r="O13"/>
  <c r="K14"/>
  <c r="L14"/>
  <c r="N14"/>
  <c r="O14"/>
  <c r="K15"/>
  <c r="L15"/>
  <c r="N15"/>
  <c r="O15"/>
  <c r="N20" l="1"/>
  <c r="O20"/>
  <c r="L20"/>
  <c r="K20"/>
  <c r="D18"/>
  <c r="E18"/>
  <c r="F18"/>
  <c r="G18"/>
  <c r="H18"/>
  <c r="I18"/>
  <c r="J18"/>
  <c r="C18"/>
  <c r="N17" l="1"/>
  <c r="O17"/>
  <c r="N18"/>
  <c r="N19"/>
  <c r="O19"/>
  <c r="N22"/>
  <c r="O22"/>
  <c r="N23"/>
  <c r="O23"/>
  <c r="N24"/>
  <c r="O24"/>
  <c r="N25"/>
  <c r="O25"/>
  <c r="N26"/>
  <c r="O26"/>
  <c r="N28"/>
  <c r="O28"/>
  <c r="N29"/>
  <c r="O29"/>
  <c r="N30"/>
  <c r="O30"/>
  <c r="N31"/>
  <c r="O31"/>
  <c r="N33"/>
  <c r="O33"/>
  <c r="N35"/>
  <c r="O35"/>
  <c r="N36"/>
  <c r="O36"/>
  <c r="N37"/>
  <c r="O37"/>
  <c r="N38"/>
  <c r="O38"/>
  <c r="N39"/>
  <c r="O39"/>
  <c r="N40"/>
  <c r="O40"/>
  <c r="N42"/>
  <c r="O42"/>
  <c r="N43"/>
  <c r="O43"/>
  <c r="N45"/>
  <c r="O45"/>
  <c r="N46"/>
  <c r="O46"/>
  <c r="N47"/>
  <c r="O47"/>
  <c r="N49"/>
  <c r="O49"/>
  <c r="N51"/>
  <c r="O51"/>
  <c r="N52"/>
  <c r="O52"/>
  <c r="N54"/>
  <c r="O54"/>
  <c r="K17"/>
  <c r="L17"/>
  <c r="K19"/>
  <c r="L19"/>
  <c r="K22"/>
  <c r="L22"/>
  <c r="K23"/>
  <c r="K24"/>
  <c r="L24"/>
  <c r="K25"/>
  <c r="L25"/>
  <c r="K26"/>
  <c r="L26"/>
  <c r="K28"/>
  <c r="L28"/>
  <c r="K29"/>
  <c r="L29"/>
  <c r="K30"/>
  <c r="L30"/>
  <c r="K31"/>
  <c r="L31"/>
  <c r="K33"/>
  <c r="K35"/>
  <c r="L35"/>
  <c r="K36"/>
  <c r="L36"/>
  <c r="K37"/>
  <c r="L37"/>
  <c r="K38"/>
  <c r="L38"/>
  <c r="K39"/>
  <c r="L39"/>
  <c r="K40"/>
  <c r="L40"/>
  <c r="K42"/>
  <c r="L42"/>
  <c r="K43"/>
  <c r="L43"/>
  <c r="K45"/>
  <c r="L45"/>
  <c r="K46"/>
  <c r="L46"/>
  <c r="K47"/>
  <c r="L47"/>
  <c r="K49"/>
  <c r="L49"/>
  <c r="K51"/>
  <c r="L51"/>
  <c r="K52"/>
  <c r="L52"/>
  <c r="K54"/>
  <c r="L54"/>
  <c r="J53"/>
  <c r="J50"/>
  <c r="J48"/>
  <c r="K48" s="1"/>
  <c r="J44"/>
  <c r="J41"/>
  <c r="J34"/>
  <c r="J32"/>
  <c r="J27"/>
  <c r="J21"/>
  <c r="O18"/>
  <c r="J16"/>
  <c r="J7"/>
  <c r="I53"/>
  <c r="H53"/>
  <c r="G53"/>
  <c r="F53"/>
  <c r="E53"/>
  <c r="D53"/>
  <c r="C53"/>
  <c r="I50"/>
  <c r="N50" s="1"/>
  <c r="H50"/>
  <c r="G50"/>
  <c r="F50"/>
  <c r="E50"/>
  <c r="D50"/>
  <c r="C50"/>
  <c r="K50" s="1"/>
  <c r="I48"/>
  <c r="N48" s="1"/>
  <c r="H48"/>
  <c r="G48"/>
  <c r="F48"/>
  <c r="E48"/>
  <c r="D48"/>
  <c r="C48"/>
  <c r="I44"/>
  <c r="N44" s="1"/>
  <c r="H44"/>
  <c r="G44"/>
  <c r="F44"/>
  <c r="E44"/>
  <c r="D44"/>
  <c r="C44"/>
  <c r="I41"/>
  <c r="N41" s="1"/>
  <c r="H41"/>
  <c r="G41"/>
  <c r="F41"/>
  <c r="E41"/>
  <c r="D41"/>
  <c r="C41"/>
  <c r="I34"/>
  <c r="N34" s="1"/>
  <c r="H34"/>
  <c r="G34"/>
  <c r="F34"/>
  <c r="E34"/>
  <c r="D34"/>
  <c r="C34"/>
  <c r="K34" s="1"/>
  <c r="I32"/>
  <c r="N32" s="1"/>
  <c r="H32"/>
  <c r="G32"/>
  <c r="F32"/>
  <c r="E32"/>
  <c r="D32"/>
  <c r="C32"/>
  <c r="I27"/>
  <c r="N27" s="1"/>
  <c r="H27"/>
  <c r="G27"/>
  <c r="F27"/>
  <c r="E27"/>
  <c r="D27"/>
  <c r="C27"/>
  <c r="I21"/>
  <c r="N21" s="1"/>
  <c r="H21"/>
  <c r="G21"/>
  <c r="F21"/>
  <c r="E21"/>
  <c r="D21"/>
  <c r="C21"/>
  <c r="K18"/>
  <c r="I16"/>
  <c r="N16" s="1"/>
  <c r="H16"/>
  <c r="G16"/>
  <c r="F16"/>
  <c r="E16"/>
  <c r="D16"/>
  <c r="C16"/>
  <c r="I7"/>
  <c r="N7" s="1"/>
  <c r="H7"/>
  <c r="G7"/>
  <c r="F7"/>
  <c r="E7"/>
  <c r="D7"/>
  <c r="C7"/>
  <c r="K7" s="1"/>
  <c r="O27" l="1"/>
  <c r="O16"/>
  <c r="O41"/>
  <c r="O50"/>
  <c r="O48"/>
  <c r="O44"/>
  <c r="K44"/>
  <c r="O34"/>
  <c r="O32"/>
  <c r="K27"/>
  <c r="O21"/>
  <c r="O7"/>
  <c r="N53"/>
  <c r="O53"/>
  <c r="K32"/>
  <c r="E6"/>
  <c r="F6"/>
  <c r="L50"/>
  <c r="L48"/>
  <c r="L44"/>
  <c r="L34"/>
  <c r="L32"/>
  <c r="L7"/>
  <c r="K53"/>
  <c r="K41"/>
  <c r="K21"/>
  <c r="K16"/>
  <c r="L53"/>
  <c r="L41"/>
  <c r="L27"/>
  <c r="L21"/>
  <c r="L18"/>
  <c r="L16"/>
  <c r="H6"/>
  <c r="D6"/>
  <c r="J6"/>
  <c r="C6"/>
  <c r="G6"/>
  <c r="I6"/>
  <c r="K6" l="1"/>
  <c r="O6"/>
  <c r="L6"/>
  <c r="N6"/>
</calcChain>
</file>

<file path=xl/sharedStrings.xml><?xml version="1.0" encoding="utf-8"?>
<sst xmlns="http://schemas.openxmlformats.org/spreadsheetml/2006/main" count="149" uniqueCount="144">
  <si>
    <t>000 0000 0000000000 000</t>
  </si>
  <si>
    <t xml:space="preserve">РАСХОДЫ, ВСЕГО </t>
  </si>
  <si>
    <t>000 0100 0000000000 000</t>
  </si>
  <si>
    <t>ОБЩЕГОСУДАРСТВЕННЫЕ ВОПРОСЫ</t>
  </si>
  <si>
    <t>000 0102 0000000000 000</t>
  </si>
  <si>
    <t>Функционирование высшего должностного лица субъекта Российской Федерации и муниципального образования</t>
  </si>
  <si>
    <t>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</si>
  <si>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</si>
  <si>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000 0104 0000000000 000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</si>
  <si>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</si>
  <si>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000 0105 0000000000 000</t>
  </si>
  <si>
    <t>Судебная система</t>
  </si>
  <si>
    <t>000 0106 0000000000 000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</si>
  <si>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</si>
  <si>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000 0107 0000000000 000</t>
  </si>
  <si>
    <t>Обеспечение проведения выборов и референдумов</t>
  </si>
  <si>
    <t>000 0111 0000000000 000</t>
  </si>
  <si>
    <t xml:space="preserve">Резервные фонды </t>
  </si>
  <si>
    <t>000 0113 0000000000 000</t>
  </si>
  <si>
    <t>Другие общегосударственные вопросы</t>
  </si>
  <si>
    <t>000 0200 0000000000 000</t>
  </si>
  <si>
    <t>НАЦИОНАЛЬНАЯ ОБОРОНА</t>
  </si>
  <si>
    <t>000 0204 0000000000 000</t>
  </si>
  <si>
    <t>Мобилизационная подготовка экономики</t>
  </si>
  <si>
    <t>000 0300 0000000000 000</t>
  </si>
  <si>
    <t>НАЦИОНАЛЬНАЯ БЕЗОПАСНОСТЬ И ПРАВООХРАНИТЕЛЬНАЯ ДЕЯТЕЛЬНОСТЬ</t>
  </si>
  <si>
    <t>000 0309 0000000000 000</t>
  </si>
  <si>
    <t>000 0400 0000000000 000</t>
  </si>
  <si>
    <t>НАЦИОНАЛЬНАЯ ЭКОНОМИКА</t>
  </si>
  <si>
    <t>000 0405 0000000000 000</t>
  </si>
  <si>
    <t>Сельское хозяйство и рыболовство</t>
  </si>
  <si>
    <t>000 0406 0000000000 000</t>
  </si>
  <si>
    <t>Водное хозяйство</t>
  </si>
  <si>
    <t>000 0407 0000000000 000</t>
  </si>
  <si>
    <t>Лесное хозяйство</t>
  </si>
  <si>
    <t>000 0409 0000000000 000</t>
  </si>
  <si>
    <t>Дорожное хозяйство (дорожные фонды)</t>
  </si>
  <si>
    <t>000 0412 0000000000 000</t>
  </si>
  <si>
    <t xml:space="preserve">Другие вопросы в области национальной экономики </t>
  </si>
  <si>
    <t>000 0500 0000000000 000</t>
  </si>
  <si>
    <t>ЖИЛИЩНО-КОММУНАЛЬНОЕ ХОЗЯЙСТВО</t>
  </si>
  <si>
    <t>000 0501 0000000000 000</t>
  </si>
  <si>
    <t>Жилищное хозяйство</t>
  </si>
  <si>
    <t>000 0502 0000000000 000</t>
  </si>
  <si>
    <t>Коммунальное хозяйство</t>
  </si>
  <si>
    <t>000 0503 0000000000 000</t>
  </si>
  <si>
    <t>Благоустройство</t>
  </si>
  <si>
    <t>000 0505 0000000000 000</t>
  </si>
  <si>
    <t xml:space="preserve">Другие вопросы в области жилищно-коммунального хозяйства  </t>
  </si>
  <si>
    <t>000 0600 0000000000 000</t>
  </si>
  <si>
    <t>ОХРАНА ОКРУЖАЮЩЕЙ СРЕДЫ</t>
  </si>
  <si>
    <t>000 0605 0000000000 000</t>
  </si>
  <si>
    <t>Другие вопросы в области охраны окружающей среды</t>
  </si>
  <si>
    <t>000 0700 0000000000 000</t>
  </si>
  <si>
    <t>ОБРАЗОВАНИЕ</t>
  </si>
  <si>
    <t>000 0701 0000000000 000</t>
  </si>
  <si>
    <t>Дошкольное образование</t>
  </si>
  <si>
    <t>000 0702 0000000000 000</t>
  </si>
  <si>
    <t>Общее образование</t>
  </si>
  <si>
    <t>000 0703 0000000000 000</t>
  </si>
  <si>
    <t>Дополнительное образование детей</t>
  </si>
  <si>
    <t>000 0705 0000000000 000</t>
  </si>
  <si>
    <t>Профессиональная подготовка, переподготовка и повышение квалификации</t>
  </si>
  <si>
    <t>000 0707 0000000000 000</t>
  </si>
  <si>
    <t>Молодежная политика</t>
  </si>
  <si>
    <t>000 0709 0000000000 000</t>
  </si>
  <si>
    <t>Другие вопросы в области образования</t>
  </si>
  <si>
    <t>000 0800 0000000000 000</t>
  </si>
  <si>
    <t>КУЛЬТУРА, КИНЕМАТОГРАФИЯ</t>
  </si>
  <si>
    <t>000 0801 0000000000 000</t>
  </si>
  <si>
    <t>Культура</t>
  </si>
  <si>
    <t>000 0804 0000000000 000</t>
  </si>
  <si>
    <t>Другие вопросы в области культуры, кинематографии</t>
  </si>
  <si>
    <t>000 1000 0000000000 000</t>
  </si>
  <si>
    <t>СОЦИАЛЬНАЯ ПОЛИТИКА</t>
  </si>
  <si>
    <t>000 1001 0000000000 000</t>
  </si>
  <si>
    <t xml:space="preserve">Пенсионное обеспечение </t>
  </si>
  <si>
    <t>000 1003 0000000000 000</t>
  </si>
  <si>
    <t>Социальное обеспечение населения</t>
  </si>
  <si>
    <t>000 1004 0000000000 000</t>
  </si>
  <si>
    <t>Охрана семьи и детства</t>
  </si>
  <si>
    <t>000 1100 0000000000 000</t>
  </si>
  <si>
    <t>ФИЗИЧЕСКАЯ КУЛЬТУРА И СПОРТ</t>
  </si>
  <si>
    <t>000 1102 0000000000 000</t>
  </si>
  <si>
    <t>Массовый спорт</t>
  </si>
  <si>
    <t>000 1200 0000000000 000</t>
  </si>
  <si>
    <t>СРЕДСТВА МАССОВОЙ ИНФОРМАЦИИ</t>
  </si>
  <si>
    <t>000 1202 0000000000 000</t>
  </si>
  <si>
    <t>Периодическая печать и издательства</t>
  </si>
  <si>
    <t>000 1204 0000000000 000</t>
  </si>
  <si>
    <t>Другие вопросы в области средств массовой информации</t>
  </si>
  <si>
    <t>000 1300 0000000000 000</t>
  </si>
  <si>
    <t xml:space="preserve">ОБСЛУЖИВАНИЕ ГОСУДАРСТВЕННОГО (МУНИЦИПАЛЬНОГО) ДОЛГА
</t>
  </si>
  <si>
    <t>000 1301 0000000000 000</t>
  </si>
  <si>
    <t>Обслуживание государственного (муниципального) внутреннего долга</t>
  </si>
  <si>
    <t xml:space="preserve">Наименование </t>
  </si>
  <si>
    <t>Исполнение</t>
  </si>
  <si>
    <t>Сумма</t>
  </si>
  <si>
    <t>%</t>
  </si>
  <si>
    <t>Сравнение  первоначального плана и исполнения</t>
  </si>
  <si>
    <t>Сравнение  уточненного плана и исполнения</t>
  </si>
  <si>
    <t>уменьшение расходов за счет  сокращения субвенций из краевого бюджета на организацию летнего отдыха детей в период пандемии</t>
  </si>
  <si>
    <t>сокращение расходов  в связи с  проведением запланированных семинаров в дистанционном виде в период пандемии, что привело к уменьшению стоимости услуг обучения.</t>
  </si>
  <si>
    <t>увеличение расходов на опубликование официальной информации</t>
  </si>
  <si>
    <t>Код бюджетной классификации</t>
  </si>
  <si>
    <t>Пояснение различий между первоначально утвержденным планом и исполнением</t>
  </si>
  <si>
    <t>(рублей)</t>
  </si>
  <si>
    <t xml:space="preserve">сокращение расходов на обеспечение деятельности Думы Партизанского городского округа в связи с наличием вакансий депутата, осуществляющего полномочия на освобожденной основе и муниципальных служащих  в аппарате Думы 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</si>
  <si>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</si>
  <si>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</si>
  <si>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</si>
  <si>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Первоначально утвержденные значения, решение Думы ПГО  
№ 205-Р 29.12.2020</t>
  </si>
  <si>
    <t>Изменения январь</t>
  </si>
  <si>
    <t>Решение Думы ПГО  о внесении изменений в бюджет
№ 182-Р от 31.01.2020</t>
  </si>
  <si>
    <t>Изменения май</t>
  </si>
  <si>
    <t>Решение Думы ПГО  о внесении изменений в бюджет
№ 196-Р 14.05.2020</t>
  </si>
  <si>
    <t>Изменения декабрь</t>
  </si>
  <si>
    <t>Уточненные значения в редакции решения Думы ПГО  о внесении изменений в бюджет
№ 317-Р 08.12.2021</t>
  </si>
  <si>
    <t>Сведения о фактически произведенных расходах Партизанского городскога округа в 2021 году по разделам и подразделам классификации расходов</t>
  </si>
  <si>
    <t>признание 2 аукционов не состоявшимися в связи с отсутствием заявок на участие в аукционах</t>
  </si>
  <si>
    <t>увеличение расходов на функционирование администрации   в целях приведения расходов в соответствие с нормативом формирования расходов на содержание органов местного самоуправления</t>
  </si>
  <si>
    <t>осуществление расходов за счет субвенции в объеме фактической потребности</t>
  </si>
  <si>
    <t>увеличение расходов на функционирование финансового управления и контрольно-счетной палаты   в целях приведения расходов в соответствие с нормативом формирования расходов на содержание органов местного самоуправления</t>
  </si>
  <si>
    <t>--</t>
  </si>
  <si>
    <t>увеличение расходов за счет выделения безвозмездных поступлений из вышестоящих бюджетов, за счет средств местного бюджета в связи с индексацией заработной платы работников муниципальных учреждений</t>
  </si>
  <si>
    <t>осуществление расходов в объеме фактической потребности</t>
  </si>
  <si>
    <t>увеличение расходов в связи с индексацией заработной платы работников муниципальных учреждений</t>
  </si>
  <si>
    <t xml:space="preserve"> уменьшение расходов на тушение пожаров в городских лесах в связи с расторжением муниципального контракта</t>
  </si>
  <si>
    <t>увеличение расходов за счет выделения средств из дорожного фонда Приморского края  на ремонт автомобильных дорог; за счет местного бюджета на содержание и ремонт дорог</t>
  </si>
  <si>
    <t xml:space="preserve">сокращение расходов из-за с расторжения муниципальных контрактов в связи с неисполнением подрядчиком своих обязательств </t>
  </si>
  <si>
    <t>увеличение расходов за счет выделения межбюджетных субсидий  из краевого бюджета  на переселение граждан из аварийного жилищного фонда, за счет местного бюджета на приобретение жилых помещений в муниципальную собственность для дальнейшего предоставления гражданам</t>
  </si>
  <si>
    <t>увеличение расходов за счет выделения межбюджетных субсидий из краевого бюджета на обеспечение граждан твердым топливом, за счет местного бюджета на выполнение ремонтных работ сетей канализации</t>
  </si>
  <si>
    <t>сокращение расходов на сумму свободного остатка лимитов после проведения работ по признанию домов, непригодными для проживания</t>
  </si>
  <si>
    <t>увеличение расходов на  ремонтные работы на  очистных сооружениях  водоотливного комплекса шахты «Нагорная»</t>
  </si>
  <si>
    <t>увеличение расходов на обеспечение круглосуточной охраны и обслуживание тревожной кнопки образовательных учреждений, ремонт и противопожарные мероприятия</t>
  </si>
  <si>
    <t>увеличение расходов в связи с ростом прогнозного значения среднемесячной заработной платы, проведением противопожарных мероприятий</t>
  </si>
  <si>
    <t>сокращение расходов на обеспечение деятельности отдела культуры в связи с наличием вакансий</t>
  </si>
  <si>
    <t xml:space="preserve">сокращение расходов за счет уменьшения межбюджетных субвенций из краевого бюджета на социальную поддержку педагогов  </t>
  </si>
  <si>
    <t>компенсация стоимости путевок в  организациях отдыха детей за счет субвенций осуществлена в пределах фактической потребности</t>
  </si>
  <si>
    <t>увеличение расходов в связи с индексацией заработной платы, приобретением спортивного инвентаря</t>
  </si>
  <si>
    <t>увеличение расходов  на функционирование главы в целях приведения расходов в соответствие с нормативом формирования расходов на оплату труда выборных должностных лиц органов местного самоуправления</t>
  </si>
  <si>
    <t>выделение бюджетных ассигнований на дополнительные выборы депутатов Думы Партизанского городского округа по избирательным округам №3, №7, №9, №10, №11</t>
  </si>
  <si>
    <t>выделение средств из резерва  финансовых ресурсов на ликвидацию  чрезвычайных ситуаций  и проведение мероприятий  по расчистке русел рек</t>
  </si>
  <si>
    <t>увеличение расходов за счет выделения межбюджетных субсидий из вышестоящих бюджетов на создание комфортной городской среды, за счет средств местного бюджета на благоустройство территории, озеленение, ремонт сетей уличного освещения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</si>
</sst>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8" fillId="2" borderId="6">
      <alignment horizontal="right" vertical="top" shrinkToFit="1"/>
    </xf>
  </cellStyleXfs>
  <cellXfs count="43">
    <xf numFmtId="0" fontId="0" fillId="0" borderId="0" xfId="0"/>
    <xf numFmtId="0" fontId="5" fillId="0" borderId="0" xfId="0" applyFont="1" applyFill="1" applyAlignment="1">
      <alignment wrapText="1"/>
    </xf>
    <xf numFmtId="0" fontId="5" fillId="0" borderId="0" xfId="0" applyFont="1" applyFill="1"/>
    <xf numFmtId="10" fontId="5" fillId="0" borderId="0" xfId="1" applyNumberFormat="1" applyFont="1" applyFill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0" fontId="3" fillId="0" borderId="1" xfId="1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10" fontId="2" fillId="0" borderId="1" xfId="1" applyNumberFormat="1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10" fontId="3" fillId="0" borderId="1" xfId="1" applyNumberFormat="1" applyFon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4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9" fillId="0" borderId="1" xfId="0" applyNumberFormat="1" applyFont="1" applyBorder="1"/>
    <xf numFmtId="0" fontId="7" fillId="0" borderId="0" xfId="0" applyFont="1" applyFill="1" applyAlignment="1">
      <alignment wrapText="1"/>
    </xf>
    <xf numFmtId="10" fontId="7" fillId="0" borderId="1" xfId="1" applyNumberFormat="1" applyFont="1" applyFill="1" applyBorder="1" applyAlignment="1">
      <alignment wrapText="1"/>
    </xf>
    <xf numFmtId="10" fontId="3" fillId="0" borderId="1" xfId="1" quotePrefix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0" fontId="10" fillId="0" borderId="0" xfId="1" applyNumberFormat="1" applyFont="1" applyFill="1" applyAlignment="1">
      <alignment wrapText="1"/>
    </xf>
    <xf numFmtId="10" fontId="7" fillId="0" borderId="2" xfId="1" applyNumberFormat="1" applyFont="1" applyFill="1" applyBorder="1" applyAlignment="1">
      <alignment horizontal="center" wrapText="1"/>
    </xf>
    <xf numFmtId="10" fontId="7" fillId="0" borderId="3" xfId="1" applyNumberFormat="1" applyFont="1" applyFill="1" applyBorder="1" applyAlignment="1">
      <alignment horizontal="center" wrapText="1"/>
    </xf>
    <xf numFmtId="10" fontId="9" fillId="0" borderId="1" xfId="1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left" wrapText="1"/>
    </xf>
    <xf numFmtId="10" fontId="11" fillId="0" borderId="0" xfId="1" applyNumberFormat="1" applyFont="1" applyFill="1" applyAlignment="1">
      <alignment wrapText="1"/>
    </xf>
  </cellXfs>
  <cellStyles count="3">
    <cellStyle name="xl38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90" zoomScaleNormal="90" workbookViewId="0">
      <selection activeCell="M30" sqref="M1:M1048576"/>
    </sheetView>
  </sheetViews>
  <sheetFormatPr defaultRowHeight="15"/>
  <cols>
    <col min="1" max="1" width="26.140625" style="17" bestFit="1" customWidth="1"/>
    <col min="2" max="2" width="32.140625" style="18" customWidth="1"/>
    <col min="3" max="3" width="18.7109375" style="17" customWidth="1"/>
    <col min="4" max="4" width="15.140625" style="17" hidden="1" customWidth="1"/>
    <col min="5" max="5" width="17.28515625" style="17" hidden="1" customWidth="1"/>
    <col min="6" max="6" width="15.42578125" style="17" hidden="1" customWidth="1"/>
    <col min="7" max="7" width="17.28515625" style="17" hidden="1" customWidth="1"/>
    <col min="8" max="8" width="15" style="17" hidden="1" customWidth="1"/>
    <col min="9" max="9" width="22" style="17" customWidth="1"/>
    <col min="10" max="10" width="17.28515625" style="17" bestFit="1" customWidth="1"/>
    <col min="11" max="11" width="18.7109375" style="17" customWidth="1"/>
    <col min="12" max="12" width="17.28515625" style="19" bestFit="1" customWidth="1"/>
    <col min="13" max="13" width="27.85546875" style="42" customWidth="1"/>
    <col min="14" max="14" width="18.7109375" style="17" customWidth="1"/>
    <col min="15" max="15" width="17.28515625" style="19" bestFit="1" customWidth="1"/>
    <col min="16" max="16384" width="9.140625" style="17"/>
  </cols>
  <sheetData>
    <row r="1" spans="1:15" s="2" customFormat="1" ht="18.75">
      <c r="A1" s="31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>
      <c r="B2" s="1"/>
      <c r="L2" s="3"/>
      <c r="M2" s="37"/>
      <c r="O2" s="3"/>
    </row>
    <row r="3" spans="1:15" s="2" customFormat="1">
      <c r="B3" s="1"/>
      <c r="L3" s="3"/>
      <c r="M3" s="37"/>
      <c r="O3" s="3" t="s">
        <v>106</v>
      </c>
    </row>
    <row r="4" spans="1:15" s="5" customFormat="1" ht="30.75" customHeight="1">
      <c r="A4" s="32" t="s">
        <v>104</v>
      </c>
      <c r="B4" s="34" t="s">
        <v>95</v>
      </c>
      <c r="C4" s="36">
        <v>2021</v>
      </c>
      <c r="D4" s="36"/>
      <c r="E4" s="36"/>
      <c r="F4" s="36"/>
      <c r="G4" s="36"/>
      <c r="H4" s="36"/>
      <c r="I4" s="36"/>
      <c r="J4" s="34" t="s">
        <v>96</v>
      </c>
      <c r="K4" s="29" t="s">
        <v>99</v>
      </c>
      <c r="L4" s="30"/>
      <c r="M4" s="38" t="s">
        <v>105</v>
      </c>
      <c r="N4" s="29" t="s">
        <v>100</v>
      </c>
      <c r="O4" s="30"/>
    </row>
    <row r="5" spans="1:15" s="5" customFormat="1" ht="110.25">
      <c r="A5" s="33"/>
      <c r="B5" s="35"/>
      <c r="C5" s="24" t="s">
        <v>111</v>
      </c>
      <c r="D5" s="22" t="s">
        <v>112</v>
      </c>
      <c r="E5" s="22" t="s">
        <v>113</v>
      </c>
      <c r="F5" s="22" t="s">
        <v>114</v>
      </c>
      <c r="G5" s="22" t="s">
        <v>115</v>
      </c>
      <c r="H5" s="22" t="s">
        <v>116</v>
      </c>
      <c r="I5" s="24" t="s">
        <v>117</v>
      </c>
      <c r="J5" s="35"/>
      <c r="K5" s="4" t="s">
        <v>97</v>
      </c>
      <c r="L5" s="6" t="s">
        <v>98</v>
      </c>
      <c r="M5" s="39"/>
      <c r="N5" s="4" t="s">
        <v>97</v>
      </c>
      <c r="O5" s="6" t="s">
        <v>98</v>
      </c>
    </row>
    <row r="6" spans="1:15" s="11" customFormat="1" ht="15.75">
      <c r="A6" s="7" t="s">
        <v>0</v>
      </c>
      <c r="B6" s="8" t="s">
        <v>1</v>
      </c>
      <c r="C6" s="9">
        <f>SUM(C7,C16,C18,C21,C27,C32,C34,C41,C44,C48,C50,C53)</f>
        <v>1096361296.5999999</v>
      </c>
      <c r="D6" s="9">
        <f t="shared" ref="D6:J6" si="0">SUM(D7,D16,D18,D21,D27,D32,D34,D41,D44,D48,D50,D53)</f>
        <v>76330382.980000004</v>
      </c>
      <c r="E6" s="9">
        <f t="shared" si="0"/>
        <v>1210998243.6699998</v>
      </c>
      <c r="F6" s="9">
        <f t="shared" si="0"/>
        <v>184494806.38</v>
      </c>
      <c r="G6" s="9">
        <f t="shared" si="0"/>
        <v>1395493050.0500002</v>
      </c>
      <c r="H6" s="9">
        <f t="shared" si="0"/>
        <v>10512814.459999997</v>
      </c>
      <c r="I6" s="9">
        <f t="shared" si="0"/>
        <v>1568825289.0100002</v>
      </c>
      <c r="J6" s="9">
        <f t="shared" si="0"/>
        <v>1508130261.8900001</v>
      </c>
      <c r="K6" s="9">
        <f>C6-J6</f>
        <v>-411768965.2900002</v>
      </c>
      <c r="L6" s="10">
        <f>J6/C6</f>
        <v>1.3755778013752991</v>
      </c>
      <c r="M6" s="40"/>
      <c r="N6" s="9">
        <f>I6-J6</f>
        <v>60695027.120000124</v>
      </c>
      <c r="O6" s="10">
        <f>J6/I6</f>
        <v>0.96131179963429747</v>
      </c>
    </row>
    <row r="7" spans="1:15" s="11" customFormat="1" ht="31.5">
      <c r="A7" s="7" t="s">
        <v>2</v>
      </c>
      <c r="B7" s="8" t="s">
        <v>3</v>
      </c>
      <c r="C7" s="9">
        <f>SUM(C8:C15)</f>
        <v>182566105.58999997</v>
      </c>
      <c r="D7" s="9">
        <f t="shared" ref="D7:J7" si="1">SUM(D8:D15)</f>
        <v>3964690.83</v>
      </c>
      <c r="E7" s="9">
        <f t="shared" si="1"/>
        <v>190570287.18000001</v>
      </c>
      <c r="F7" s="9">
        <f t="shared" si="1"/>
        <v>12106604.07</v>
      </c>
      <c r="G7" s="9">
        <f t="shared" si="1"/>
        <v>202676891.25</v>
      </c>
      <c r="H7" s="9">
        <f t="shared" si="1"/>
        <v>-10484090.140000001</v>
      </c>
      <c r="I7" s="9">
        <f t="shared" si="1"/>
        <v>210765945.61000001</v>
      </c>
      <c r="J7" s="9">
        <f t="shared" si="1"/>
        <v>199363000.50999999</v>
      </c>
      <c r="K7" s="9">
        <f t="shared" ref="K7:K54" si="2">C7-J7</f>
        <v>-16796894.920000017</v>
      </c>
      <c r="L7" s="10">
        <f t="shared" ref="L7:L54" si="3">J7/C7</f>
        <v>1.0920044543083032</v>
      </c>
      <c r="M7" s="40"/>
      <c r="N7" s="9">
        <f t="shared" ref="N7:N54" si="4">I7-J7</f>
        <v>11402945.100000024</v>
      </c>
      <c r="O7" s="10">
        <f t="shared" ref="O7:O54" si="5">J7/I7</f>
        <v>0.94589759238857318</v>
      </c>
    </row>
    <row r="8" spans="1:15" s="16" customFormat="1" ht="141.75">
      <c r="A8" s="12" t="s">
        <v>4</v>
      </c>
      <c r="B8" s="4" t="s">
        <v>5</v>
      </c>
      <c r="C8" s="20">
        <v>2201695</v>
      </c>
      <c r="D8" s="14">
        <v>0</v>
      </c>
      <c r="E8" s="13">
        <v>2201700</v>
      </c>
      <c r="F8" s="14">
        <v>0</v>
      </c>
      <c r="G8" s="13">
        <v>2201700</v>
      </c>
      <c r="H8" s="14">
        <v>-70000</v>
      </c>
      <c r="I8" s="20">
        <v>2652943.33</v>
      </c>
      <c r="J8" s="20">
        <v>2642671.5699999998</v>
      </c>
      <c r="K8" s="13">
        <f t="shared" si="2"/>
        <v>-440976.56999999983</v>
      </c>
      <c r="L8" s="15">
        <f t="shared" si="3"/>
        <v>1.2002895814361207</v>
      </c>
      <c r="M8" s="27" t="s">
        <v>140</v>
      </c>
      <c r="N8" s="13">
        <f t="shared" si="4"/>
        <v>10271.760000000242</v>
      </c>
      <c r="O8" s="15">
        <f t="shared" si="5"/>
        <v>0.99612816456203745</v>
      </c>
    </row>
    <row r="9" spans="1:15" s="16" customFormat="1" ht="173.25">
      <c r="A9" s="12" t="s">
        <v>6</v>
      </c>
      <c r="B9" s="4" t="s">
        <v>7</v>
      </c>
      <c r="C9" s="20">
        <v>7665000</v>
      </c>
      <c r="D9" s="14">
        <v>0</v>
      </c>
      <c r="E9" s="13">
        <v>7664050</v>
      </c>
      <c r="F9" s="14">
        <v>0</v>
      </c>
      <c r="G9" s="13">
        <v>7664050</v>
      </c>
      <c r="H9" s="14">
        <v>-2759900</v>
      </c>
      <c r="I9" s="20">
        <v>6456537</v>
      </c>
      <c r="J9" s="20">
        <v>6401340.1600000001</v>
      </c>
      <c r="K9" s="13">
        <f t="shared" si="2"/>
        <v>1263659.8399999999</v>
      </c>
      <c r="L9" s="15">
        <f t="shared" si="3"/>
        <v>0.83513896412263533</v>
      </c>
      <c r="M9" s="23" t="s">
        <v>107</v>
      </c>
      <c r="N9" s="13">
        <f t="shared" si="4"/>
        <v>55196.839999999851</v>
      </c>
      <c r="O9" s="15">
        <f t="shared" si="5"/>
        <v>0.99145101468480712</v>
      </c>
    </row>
    <row r="10" spans="1:15" s="16" customFormat="1" ht="141.75">
      <c r="A10" s="12" t="s">
        <v>8</v>
      </c>
      <c r="B10" s="4" t="s">
        <v>9</v>
      </c>
      <c r="C10" s="20">
        <v>59797947.600000001</v>
      </c>
      <c r="D10" s="14">
        <v>0</v>
      </c>
      <c r="E10" s="13">
        <v>59361642.600000001</v>
      </c>
      <c r="F10" s="14">
        <v>-10900</v>
      </c>
      <c r="G10" s="13">
        <v>59350742.600000001</v>
      </c>
      <c r="H10" s="14">
        <v>-1038054.95</v>
      </c>
      <c r="I10" s="20">
        <v>68189010.790000007</v>
      </c>
      <c r="J10" s="20">
        <v>64006489.850000001</v>
      </c>
      <c r="K10" s="13">
        <f t="shared" si="2"/>
        <v>-4208542.25</v>
      </c>
      <c r="L10" s="15">
        <f t="shared" si="3"/>
        <v>1.0703793761978546</v>
      </c>
      <c r="M10" s="26" t="s">
        <v>120</v>
      </c>
      <c r="N10" s="13">
        <f t="shared" si="4"/>
        <v>4182520.9400000051</v>
      </c>
      <c r="O10" s="15">
        <f t="shared" si="5"/>
        <v>0.93866283010204077</v>
      </c>
    </row>
    <row r="11" spans="1:15" s="16" customFormat="1" ht="47.25">
      <c r="A11" s="12" t="s">
        <v>10</v>
      </c>
      <c r="B11" s="4" t="s">
        <v>11</v>
      </c>
      <c r="C11" s="20">
        <v>45734</v>
      </c>
      <c r="D11" s="14">
        <v>-976</v>
      </c>
      <c r="E11" s="13">
        <v>42681</v>
      </c>
      <c r="F11" s="14">
        <v>0</v>
      </c>
      <c r="G11" s="13">
        <v>42681</v>
      </c>
      <c r="H11" s="14">
        <v>0</v>
      </c>
      <c r="I11" s="20">
        <v>66214.399999999994</v>
      </c>
      <c r="J11" s="20">
        <v>9922.09</v>
      </c>
      <c r="K11" s="13">
        <f t="shared" si="2"/>
        <v>35811.910000000003</v>
      </c>
      <c r="L11" s="15">
        <f t="shared" si="3"/>
        <v>0.21695215813180566</v>
      </c>
      <c r="M11" s="27" t="s">
        <v>121</v>
      </c>
      <c r="N11" s="13">
        <f t="shared" si="4"/>
        <v>56292.31</v>
      </c>
      <c r="O11" s="15">
        <f t="shared" si="5"/>
        <v>0.14984791827759522</v>
      </c>
    </row>
    <row r="12" spans="1:15" s="16" customFormat="1" ht="173.25">
      <c r="A12" s="12" t="s">
        <v>12</v>
      </c>
      <c r="B12" s="4" t="s">
        <v>13</v>
      </c>
      <c r="C12" s="20">
        <v>12134358.67</v>
      </c>
      <c r="D12" s="14">
        <v>0</v>
      </c>
      <c r="E12" s="13">
        <v>12101959</v>
      </c>
      <c r="F12" s="14">
        <v>217953.5</v>
      </c>
      <c r="G12" s="13">
        <v>12319912.5</v>
      </c>
      <c r="H12" s="14">
        <v>-922005.19000000006</v>
      </c>
      <c r="I12" s="20">
        <v>13145532.02</v>
      </c>
      <c r="J12" s="20">
        <v>13126501.93</v>
      </c>
      <c r="K12" s="13">
        <f t="shared" si="2"/>
        <v>-992143.25999999978</v>
      </c>
      <c r="L12" s="15">
        <f t="shared" si="3"/>
        <v>1.0817631394441054</v>
      </c>
      <c r="M12" s="26" t="s">
        <v>122</v>
      </c>
      <c r="N12" s="13">
        <f t="shared" si="4"/>
        <v>19030.089999999851</v>
      </c>
      <c r="O12" s="15">
        <f t="shared" si="5"/>
        <v>0.99855235299940337</v>
      </c>
    </row>
    <row r="13" spans="1:15" s="16" customFormat="1" ht="126">
      <c r="A13" s="12" t="s">
        <v>14</v>
      </c>
      <c r="B13" s="4" t="s">
        <v>15</v>
      </c>
      <c r="C13" s="20">
        <v>0</v>
      </c>
      <c r="D13" s="14">
        <v>0</v>
      </c>
      <c r="E13" s="13">
        <v>892000</v>
      </c>
      <c r="F13" s="14">
        <v>0</v>
      </c>
      <c r="G13" s="13">
        <v>892000</v>
      </c>
      <c r="H13" s="14">
        <v>1158751.3999999999</v>
      </c>
      <c r="I13" s="20">
        <v>1153043.82</v>
      </c>
      <c r="J13" s="20">
        <v>1153043.82</v>
      </c>
      <c r="K13" s="13">
        <f t="shared" si="2"/>
        <v>-1153043.82</v>
      </c>
      <c r="L13" s="28" t="s">
        <v>123</v>
      </c>
      <c r="M13" s="23" t="s">
        <v>141</v>
      </c>
      <c r="N13" s="13">
        <f t="shared" si="4"/>
        <v>0</v>
      </c>
      <c r="O13" s="15">
        <f t="shared" si="5"/>
        <v>1</v>
      </c>
    </row>
    <row r="14" spans="1:15" s="16" customFormat="1" ht="15.75">
      <c r="A14" s="12" t="s">
        <v>16</v>
      </c>
      <c r="B14" s="4" t="s">
        <v>17</v>
      </c>
      <c r="C14" s="20">
        <v>2000000</v>
      </c>
      <c r="D14" s="14">
        <v>0</v>
      </c>
      <c r="E14" s="13">
        <v>3000000</v>
      </c>
      <c r="F14" s="14">
        <v>7000000</v>
      </c>
      <c r="G14" s="13">
        <v>10000000</v>
      </c>
      <c r="H14" s="14">
        <v>-7002356.6699999999</v>
      </c>
      <c r="I14" s="20">
        <v>6153127.9400000004</v>
      </c>
      <c r="J14" s="20">
        <v>0</v>
      </c>
      <c r="K14" s="13">
        <f t="shared" si="2"/>
        <v>2000000</v>
      </c>
      <c r="L14" s="15">
        <f t="shared" si="3"/>
        <v>0</v>
      </c>
      <c r="M14" s="27"/>
      <c r="N14" s="13">
        <f t="shared" si="4"/>
        <v>6153127.9400000004</v>
      </c>
      <c r="O14" s="15">
        <f t="shared" si="5"/>
        <v>0</v>
      </c>
    </row>
    <row r="15" spans="1:15" s="16" customFormat="1" ht="173.25">
      <c r="A15" s="12" t="s">
        <v>18</v>
      </c>
      <c r="B15" s="4" t="s">
        <v>19</v>
      </c>
      <c r="C15" s="20">
        <v>98721370.319999993</v>
      </c>
      <c r="D15" s="14">
        <v>3965666.83</v>
      </c>
      <c r="E15" s="13">
        <v>105306254.58</v>
      </c>
      <c r="F15" s="14">
        <v>4899550.5699999994</v>
      </c>
      <c r="G15" s="13">
        <v>110205805.15000001</v>
      </c>
      <c r="H15" s="14">
        <v>149475.27000000002</v>
      </c>
      <c r="I15" s="20">
        <v>112949536.31</v>
      </c>
      <c r="J15" s="20">
        <v>112023031.09</v>
      </c>
      <c r="K15" s="13">
        <f t="shared" si="2"/>
        <v>-13301660.770000011</v>
      </c>
      <c r="L15" s="15">
        <f t="shared" si="3"/>
        <v>1.1347394259913877</v>
      </c>
      <c r="M15" s="27" t="s">
        <v>124</v>
      </c>
      <c r="N15" s="13">
        <f t="shared" si="4"/>
        <v>926505.21999999881</v>
      </c>
      <c r="O15" s="15">
        <f t="shared" si="5"/>
        <v>0.99179717553282265</v>
      </c>
    </row>
    <row r="16" spans="1:15" s="11" customFormat="1" ht="31.5" hidden="1">
      <c r="A16" s="7" t="s">
        <v>20</v>
      </c>
      <c r="B16" s="8" t="s">
        <v>21</v>
      </c>
      <c r="C16" s="9">
        <f>C17</f>
        <v>0</v>
      </c>
      <c r="D16" s="9">
        <f t="shared" ref="D16:J16" si="6">D17</f>
        <v>0</v>
      </c>
      <c r="E16" s="9">
        <f t="shared" si="6"/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20">
        <f t="shared" si="6"/>
        <v>0</v>
      </c>
      <c r="J16" s="20">
        <f t="shared" si="6"/>
        <v>0</v>
      </c>
      <c r="K16" s="9">
        <f t="shared" si="2"/>
        <v>0</v>
      </c>
      <c r="L16" s="10" t="e">
        <f t="shared" si="3"/>
        <v>#DIV/0!</v>
      </c>
      <c r="M16" s="40"/>
      <c r="N16" s="9">
        <f t="shared" si="4"/>
        <v>0</v>
      </c>
      <c r="O16" s="10" t="e">
        <f t="shared" si="5"/>
        <v>#DIV/0!</v>
      </c>
    </row>
    <row r="17" spans="1:15" s="16" customFormat="1" ht="31.5" hidden="1">
      <c r="A17" s="12" t="s">
        <v>22</v>
      </c>
      <c r="B17" s="4" t="s">
        <v>23</v>
      </c>
      <c r="C17" s="13">
        <v>0</v>
      </c>
      <c r="D17" s="14">
        <v>0</v>
      </c>
      <c r="E17" s="13">
        <v>0</v>
      </c>
      <c r="F17" s="14">
        <v>0</v>
      </c>
      <c r="G17" s="13">
        <v>0</v>
      </c>
      <c r="H17" s="14">
        <v>0</v>
      </c>
      <c r="I17" s="20">
        <v>0</v>
      </c>
      <c r="J17" s="20">
        <v>0</v>
      </c>
      <c r="K17" s="13">
        <f t="shared" si="2"/>
        <v>0</v>
      </c>
      <c r="L17" s="15" t="e">
        <f t="shared" si="3"/>
        <v>#DIV/0!</v>
      </c>
      <c r="M17" s="27"/>
      <c r="N17" s="13">
        <f t="shared" si="4"/>
        <v>0</v>
      </c>
      <c r="O17" s="15" t="e">
        <f t="shared" si="5"/>
        <v>#DIV/0!</v>
      </c>
    </row>
    <row r="18" spans="1:15" s="11" customFormat="1" ht="63">
      <c r="A18" s="7" t="s">
        <v>24</v>
      </c>
      <c r="B18" s="8" t="s">
        <v>25</v>
      </c>
      <c r="C18" s="9">
        <f>SUM(C19:C20)</f>
        <v>14130000</v>
      </c>
      <c r="D18" s="9">
        <f t="shared" ref="D18:J18" si="7">SUM(D19:D20)</f>
        <v>4737.9799999999996</v>
      </c>
      <c r="E18" s="9">
        <f t="shared" si="7"/>
        <v>11192033.98</v>
      </c>
      <c r="F18" s="9">
        <f t="shared" si="7"/>
        <v>82372</v>
      </c>
      <c r="G18" s="9">
        <f t="shared" si="7"/>
        <v>11274405.98</v>
      </c>
      <c r="H18" s="9">
        <f t="shared" si="7"/>
        <v>3151146.27</v>
      </c>
      <c r="I18" s="25">
        <f t="shared" si="7"/>
        <v>15045402.77</v>
      </c>
      <c r="J18" s="25">
        <f t="shared" si="7"/>
        <v>14993264.34</v>
      </c>
      <c r="K18" s="9">
        <f t="shared" si="2"/>
        <v>-863264.33999999985</v>
      </c>
      <c r="L18" s="10">
        <f t="shared" si="3"/>
        <v>1.061094433121019</v>
      </c>
      <c r="M18" s="40"/>
      <c r="N18" s="9">
        <f t="shared" si="4"/>
        <v>52138.429999999702</v>
      </c>
      <c r="O18" s="10">
        <f t="shared" si="5"/>
        <v>0.99653459393563315</v>
      </c>
    </row>
    <row r="19" spans="1:15" s="16" customFormat="1" ht="47.25">
      <c r="A19" s="21" t="s">
        <v>26</v>
      </c>
      <c r="B19" s="23" t="s">
        <v>110</v>
      </c>
      <c r="C19" s="20">
        <v>30000</v>
      </c>
      <c r="D19" s="14">
        <v>4737.9799999999996</v>
      </c>
      <c r="E19" s="13">
        <v>11192033.98</v>
      </c>
      <c r="F19" s="14">
        <v>82372</v>
      </c>
      <c r="G19" s="13">
        <v>11274405.98</v>
      </c>
      <c r="H19" s="14">
        <v>3151146.27</v>
      </c>
      <c r="I19" s="20">
        <v>28500</v>
      </c>
      <c r="J19" s="20">
        <v>28500</v>
      </c>
      <c r="K19" s="13">
        <f t="shared" si="2"/>
        <v>1500</v>
      </c>
      <c r="L19" s="15">
        <f t="shared" si="3"/>
        <v>0.95</v>
      </c>
      <c r="M19" s="27" t="s">
        <v>125</v>
      </c>
      <c r="N19" s="13">
        <f t="shared" si="4"/>
        <v>0</v>
      </c>
      <c r="O19" s="15">
        <f t="shared" si="5"/>
        <v>1</v>
      </c>
    </row>
    <row r="20" spans="1:15" s="16" customFormat="1" ht="94.5">
      <c r="A20" s="21" t="s">
        <v>108</v>
      </c>
      <c r="B20" s="22" t="s">
        <v>109</v>
      </c>
      <c r="C20" s="20">
        <v>14100000</v>
      </c>
      <c r="D20" s="14"/>
      <c r="E20" s="13"/>
      <c r="F20" s="14"/>
      <c r="G20" s="13"/>
      <c r="H20" s="14"/>
      <c r="I20" s="20">
        <v>15016902.77</v>
      </c>
      <c r="J20" s="20">
        <v>14964764.34</v>
      </c>
      <c r="K20" s="13">
        <f t="shared" si="2"/>
        <v>-864764.33999999985</v>
      </c>
      <c r="L20" s="15">
        <f t="shared" si="3"/>
        <v>1.0613308042553191</v>
      </c>
      <c r="M20" s="41" t="s">
        <v>126</v>
      </c>
      <c r="N20" s="13">
        <f t="shared" ref="N20" si="8">I20-J20</f>
        <v>52138.429999999702</v>
      </c>
      <c r="O20" s="15">
        <f t="shared" ref="O20" si="9">J20/I20</f>
        <v>0.99652801707525474</v>
      </c>
    </row>
    <row r="21" spans="1:15" s="11" customFormat="1" ht="31.5">
      <c r="A21" s="7" t="s">
        <v>27</v>
      </c>
      <c r="B21" s="8" t="s">
        <v>28</v>
      </c>
      <c r="C21" s="9">
        <f>SUM(C22:C26)</f>
        <v>44009979</v>
      </c>
      <c r="D21" s="9">
        <f t="shared" ref="D21:J21" si="10">SUM(D22:D26)</f>
        <v>-10000</v>
      </c>
      <c r="E21" s="9">
        <f t="shared" si="10"/>
        <v>71066562.329999998</v>
      </c>
      <c r="F21" s="9">
        <f t="shared" si="10"/>
        <v>124507270.88000001</v>
      </c>
      <c r="G21" s="9">
        <f t="shared" si="10"/>
        <v>195573833.21000001</v>
      </c>
      <c r="H21" s="9">
        <f t="shared" si="10"/>
        <v>-1520343.3299999996</v>
      </c>
      <c r="I21" s="25">
        <f t="shared" si="10"/>
        <v>112423481.31999999</v>
      </c>
      <c r="J21" s="25">
        <f t="shared" si="10"/>
        <v>109683028.83</v>
      </c>
      <c r="K21" s="9">
        <f t="shared" si="2"/>
        <v>-65673049.829999998</v>
      </c>
      <c r="L21" s="10">
        <f t="shared" si="3"/>
        <v>2.4922308831367541</v>
      </c>
      <c r="M21" s="40"/>
      <c r="N21" s="9">
        <f t="shared" si="4"/>
        <v>2740452.4899999946</v>
      </c>
      <c r="O21" s="10">
        <f t="shared" si="5"/>
        <v>0.9756238424764696</v>
      </c>
    </row>
    <row r="22" spans="1:15" s="16" customFormat="1" ht="63">
      <c r="A22" s="12" t="s">
        <v>29</v>
      </c>
      <c r="B22" s="4" t="s">
        <v>30</v>
      </c>
      <c r="C22" s="20">
        <v>748979</v>
      </c>
      <c r="D22" s="14">
        <v>0</v>
      </c>
      <c r="E22" s="13">
        <v>748979</v>
      </c>
      <c r="F22" s="14">
        <v>-97386</v>
      </c>
      <c r="G22" s="13">
        <v>651593</v>
      </c>
      <c r="H22" s="14">
        <v>0</v>
      </c>
      <c r="I22" s="20">
        <v>658870.02</v>
      </c>
      <c r="J22" s="20">
        <v>0</v>
      </c>
      <c r="K22" s="13">
        <f t="shared" si="2"/>
        <v>748979</v>
      </c>
      <c r="L22" s="15">
        <f t="shared" si="3"/>
        <v>0</v>
      </c>
      <c r="M22" s="26" t="s">
        <v>119</v>
      </c>
      <c r="N22" s="13">
        <f t="shared" si="4"/>
        <v>658870.02</v>
      </c>
      <c r="O22" s="15">
        <f t="shared" si="5"/>
        <v>0</v>
      </c>
    </row>
    <row r="23" spans="1:15" s="16" customFormat="1" ht="94.5">
      <c r="A23" s="12" t="s">
        <v>31</v>
      </c>
      <c r="B23" s="4" t="s">
        <v>32</v>
      </c>
      <c r="C23" s="20">
        <v>0</v>
      </c>
      <c r="D23" s="14">
        <v>0</v>
      </c>
      <c r="E23" s="13">
        <v>9110133.3300000001</v>
      </c>
      <c r="F23" s="14">
        <v>0</v>
      </c>
      <c r="G23" s="13">
        <v>9110133.3300000001</v>
      </c>
      <c r="H23" s="14">
        <v>-2547000.3299999996</v>
      </c>
      <c r="I23" s="20">
        <v>157495</v>
      </c>
      <c r="J23" s="20">
        <v>157495</v>
      </c>
      <c r="K23" s="13">
        <f t="shared" si="2"/>
        <v>-157495</v>
      </c>
      <c r="L23" s="28" t="s">
        <v>123</v>
      </c>
      <c r="M23" s="27" t="s">
        <v>142</v>
      </c>
      <c r="N23" s="13">
        <f t="shared" si="4"/>
        <v>0</v>
      </c>
      <c r="O23" s="15">
        <f t="shared" si="5"/>
        <v>1</v>
      </c>
    </row>
    <row r="24" spans="1:15" s="16" customFormat="1" ht="94.5">
      <c r="A24" s="12" t="s">
        <v>33</v>
      </c>
      <c r="B24" s="4" t="s">
        <v>34</v>
      </c>
      <c r="C24" s="20">
        <v>330000</v>
      </c>
      <c r="D24" s="14">
        <v>-10000</v>
      </c>
      <c r="E24" s="13">
        <v>300000</v>
      </c>
      <c r="F24" s="14">
        <v>0</v>
      </c>
      <c r="G24" s="13">
        <v>300000</v>
      </c>
      <c r="H24" s="14">
        <v>0</v>
      </c>
      <c r="I24" s="20">
        <v>189850</v>
      </c>
      <c r="J24" s="20">
        <v>189850</v>
      </c>
      <c r="K24" s="13">
        <f t="shared" si="2"/>
        <v>140150</v>
      </c>
      <c r="L24" s="15">
        <f t="shared" si="3"/>
        <v>0.57530303030303032</v>
      </c>
      <c r="M24" s="26" t="s">
        <v>127</v>
      </c>
      <c r="N24" s="13">
        <f t="shared" si="4"/>
        <v>0</v>
      </c>
      <c r="O24" s="15">
        <f t="shared" si="5"/>
        <v>1</v>
      </c>
    </row>
    <row r="25" spans="1:15" s="16" customFormat="1" ht="126">
      <c r="A25" s="12" t="s">
        <v>35</v>
      </c>
      <c r="B25" s="4" t="s">
        <v>36</v>
      </c>
      <c r="C25" s="20">
        <v>37000000</v>
      </c>
      <c r="D25" s="14">
        <v>0</v>
      </c>
      <c r="E25" s="13">
        <v>57486000</v>
      </c>
      <c r="F25" s="14">
        <v>123756481.88000001</v>
      </c>
      <c r="G25" s="13">
        <v>181242481.88</v>
      </c>
      <c r="H25" s="14">
        <v>981657</v>
      </c>
      <c r="I25" s="20">
        <v>106325191.3</v>
      </c>
      <c r="J25" s="20">
        <v>104765846.83</v>
      </c>
      <c r="K25" s="13">
        <f t="shared" si="2"/>
        <v>-67765846.829999998</v>
      </c>
      <c r="L25" s="15">
        <f t="shared" si="3"/>
        <v>2.8315093737837835</v>
      </c>
      <c r="M25" s="27" t="s">
        <v>128</v>
      </c>
      <c r="N25" s="13">
        <f t="shared" si="4"/>
        <v>1559344.4699999988</v>
      </c>
      <c r="O25" s="15">
        <f t="shared" si="5"/>
        <v>0.98533419549088552</v>
      </c>
    </row>
    <row r="26" spans="1:15" s="16" customFormat="1" ht="110.25">
      <c r="A26" s="12" t="s">
        <v>37</v>
      </c>
      <c r="B26" s="4" t="s">
        <v>38</v>
      </c>
      <c r="C26" s="20">
        <v>5931000</v>
      </c>
      <c r="D26" s="14">
        <v>0</v>
      </c>
      <c r="E26" s="13">
        <v>3421450</v>
      </c>
      <c r="F26" s="14">
        <v>848175</v>
      </c>
      <c r="G26" s="13">
        <v>4269625</v>
      </c>
      <c r="H26" s="14">
        <v>45000</v>
      </c>
      <c r="I26" s="20">
        <v>5092075</v>
      </c>
      <c r="J26" s="20">
        <v>4569837</v>
      </c>
      <c r="K26" s="13">
        <f t="shared" si="2"/>
        <v>1361163</v>
      </c>
      <c r="L26" s="15">
        <f t="shared" si="3"/>
        <v>0.77050025290844715</v>
      </c>
      <c r="M26" s="27" t="s">
        <v>129</v>
      </c>
      <c r="N26" s="13">
        <f t="shared" si="4"/>
        <v>522238</v>
      </c>
      <c r="O26" s="15">
        <f t="shared" si="5"/>
        <v>0.89744102355130273</v>
      </c>
    </row>
    <row r="27" spans="1:15" s="11" customFormat="1" ht="47.25">
      <c r="A27" s="7" t="s">
        <v>39</v>
      </c>
      <c r="B27" s="8" t="s">
        <v>40</v>
      </c>
      <c r="C27" s="9">
        <f>SUM(C28:C31)</f>
        <v>59075087.329999998</v>
      </c>
      <c r="D27" s="9">
        <f t="shared" ref="D27:J27" si="11">SUM(D28:D31)</f>
        <v>45273294.009999998</v>
      </c>
      <c r="E27" s="9">
        <f t="shared" si="11"/>
        <v>122298988.31</v>
      </c>
      <c r="F27" s="9">
        <f t="shared" si="11"/>
        <v>28777726.290000003</v>
      </c>
      <c r="G27" s="9">
        <f t="shared" si="11"/>
        <v>151076714.59999999</v>
      </c>
      <c r="H27" s="9">
        <f t="shared" si="11"/>
        <v>-612011.72</v>
      </c>
      <c r="I27" s="25">
        <f t="shared" si="11"/>
        <v>344810466.97000003</v>
      </c>
      <c r="J27" s="25">
        <f t="shared" si="11"/>
        <v>307007702.60000002</v>
      </c>
      <c r="K27" s="9">
        <f t="shared" si="2"/>
        <v>-247932615.27000004</v>
      </c>
      <c r="L27" s="10">
        <f t="shared" si="3"/>
        <v>5.1969064537310103</v>
      </c>
      <c r="M27" s="40"/>
      <c r="N27" s="9">
        <f t="shared" si="4"/>
        <v>37802764.370000005</v>
      </c>
      <c r="O27" s="10">
        <f t="shared" si="5"/>
        <v>0.89036654048762098</v>
      </c>
    </row>
    <row r="28" spans="1:15" s="16" customFormat="1" ht="220.5">
      <c r="A28" s="12" t="s">
        <v>41</v>
      </c>
      <c r="B28" s="4" t="s">
        <v>42</v>
      </c>
      <c r="C28" s="20">
        <v>42919815.210000001</v>
      </c>
      <c r="D28" s="14">
        <v>150000</v>
      </c>
      <c r="E28" s="13">
        <v>46810016.769999996</v>
      </c>
      <c r="F28" s="14">
        <v>26013393.920000002</v>
      </c>
      <c r="G28" s="13">
        <v>72823410.689999998</v>
      </c>
      <c r="H28" s="14">
        <v>-2151364.3199999998</v>
      </c>
      <c r="I28" s="20">
        <v>272933857.64999998</v>
      </c>
      <c r="J28" s="20">
        <v>239280458.37</v>
      </c>
      <c r="K28" s="13">
        <f t="shared" si="2"/>
        <v>-196360643.16</v>
      </c>
      <c r="L28" s="15">
        <f t="shared" si="3"/>
        <v>5.5750579819423223</v>
      </c>
      <c r="M28" s="27" t="s">
        <v>130</v>
      </c>
      <c r="N28" s="13">
        <f t="shared" si="4"/>
        <v>33653399.279999971</v>
      </c>
      <c r="O28" s="15">
        <f t="shared" si="5"/>
        <v>0.8766976015003759</v>
      </c>
    </row>
    <row r="29" spans="1:15" s="16" customFormat="1" ht="141.75">
      <c r="A29" s="12" t="s">
        <v>43</v>
      </c>
      <c r="B29" s="4" t="s">
        <v>44</v>
      </c>
      <c r="C29" s="20">
        <v>571272.12</v>
      </c>
      <c r="D29" s="14">
        <v>0</v>
      </c>
      <c r="E29" s="13">
        <v>9970917.5299999993</v>
      </c>
      <c r="F29" s="14">
        <v>1731244.4500000002</v>
      </c>
      <c r="G29" s="13">
        <v>11702161.98</v>
      </c>
      <c r="H29" s="14">
        <v>484336.59999999986</v>
      </c>
      <c r="I29" s="20">
        <v>8288308.04</v>
      </c>
      <c r="J29" s="20">
        <v>5894562.25</v>
      </c>
      <c r="K29" s="13">
        <f t="shared" si="2"/>
        <v>-5323290.13</v>
      </c>
      <c r="L29" s="15">
        <f t="shared" si="3"/>
        <v>10.318308987317637</v>
      </c>
      <c r="M29" s="27" t="s">
        <v>131</v>
      </c>
      <c r="N29" s="13">
        <f t="shared" si="4"/>
        <v>2393745.79</v>
      </c>
      <c r="O29" s="15">
        <f t="shared" si="5"/>
        <v>0.71119005490051745</v>
      </c>
    </row>
    <row r="30" spans="1:15" s="16" customFormat="1" ht="189">
      <c r="A30" s="12" t="s">
        <v>45</v>
      </c>
      <c r="B30" s="4" t="s">
        <v>46</v>
      </c>
      <c r="C30" s="20">
        <v>14950000</v>
      </c>
      <c r="D30" s="14">
        <v>45123294.009999998</v>
      </c>
      <c r="E30" s="13">
        <v>65408054.009999998</v>
      </c>
      <c r="F30" s="14">
        <v>1033087.9200000006</v>
      </c>
      <c r="G30" s="13">
        <v>66441141.93</v>
      </c>
      <c r="H30" s="14">
        <v>855016</v>
      </c>
      <c r="I30" s="20">
        <v>63168301.280000001</v>
      </c>
      <c r="J30" s="20">
        <v>61437681.979999997</v>
      </c>
      <c r="K30" s="13">
        <f t="shared" si="2"/>
        <v>-46487681.979999997</v>
      </c>
      <c r="L30" s="15">
        <f t="shared" si="3"/>
        <v>4.1095439451505014</v>
      </c>
      <c r="M30" s="27" t="s">
        <v>143</v>
      </c>
      <c r="N30" s="13">
        <f t="shared" si="4"/>
        <v>1730619.3000000045</v>
      </c>
      <c r="O30" s="15">
        <f t="shared" si="5"/>
        <v>0.97260304195408298</v>
      </c>
    </row>
    <row r="31" spans="1:15" s="16" customFormat="1" ht="108" customHeight="1">
      <c r="A31" s="12" t="s">
        <v>47</v>
      </c>
      <c r="B31" s="4" t="s">
        <v>48</v>
      </c>
      <c r="C31" s="20">
        <v>634000</v>
      </c>
      <c r="D31" s="14">
        <v>0</v>
      </c>
      <c r="E31" s="13">
        <v>110000</v>
      </c>
      <c r="F31" s="14">
        <v>0</v>
      </c>
      <c r="G31" s="13">
        <v>110000</v>
      </c>
      <c r="H31" s="14">
        <v>200000</v>
      </c>
      <c r="I31" s="20">
        <v>420000</v>
      </c>
      <c r="J31" s="20">
        <v>395000</v>
      </c>
      <c r="K31" s="13">
        <f t="shared" si="2"/>
        <v>239000</v>
      </c>
      <c r="L31" s="15">
        <f t="shared" si="3"/>
        <v>0.62302839116719244</v>
      </c>
      <c r="M31" s="27" t="s">
        <v>132</v>
      </c>
      <c r="N31" s="13">
        <f t="shared" si="4"/>
        <v>25000</v>
      </c>
      <c r="O31" s="15">
        <f t="shared" si="5"/>
        <v>0.94047619047619047</v>
      </c>
    </row>
    <row r="32" spans="1:15" s="11" customFormat="1" ht="31.5">
      <c r="A32" s="7" t="s">
        <v>49</v>
      </c>
      <c r="B32" s="8" t="s">
        <v>50</v>
      </c>
      <c r="C32" s="9">
        <f>C33</f>
        <v>6270000</v>
      </c>
      <c r="D32" s="9">
        <f t="shared" ref="D32:J32" si="12">D33</f>
        <v>10000</v>
      </c>
      <c r="E32" s="9">
        <f t="shared" si="12"/>
        <v>6010000</v>
      </c>
      <c r="F32" s="9">
        <f t="shared" si="12"/>
        <v>0</v>
      </c>
      <c r="G32" s="9">
        <f t="shared" si="12"/>
        <v>6010000</v>
      </c>
      <c r="H32" s="9">
        <f t="shared" si="12"/>
        <v>0</v>
      </c>
      <c r="I32" s="25">
        <f t="shared" si="12"/>
        <v>6606031.5</v>
      </c>
      <c r="J32" s="25">
        <f t="shared" si="12"/>
        <v>6604500</v>
      </c>
      <c r="K32" s="9">
        <f t="shared" si="2"/>
        <v>-334500</v>
      </c>
      <c r="L32" s="10">
        <f t="shared" si="3"/>
        <v>1.0533492822966508</v>
      </c>
      <c r="M32" s="40"/>
      <c r="N32" s="9">
        <f t="shared" si="4"/>
        <v>1531.5</v>
      </c>
      <c r="O32" s="10">
        <f t="shared" si="5"/>
        <v>0.99976816640974242</v>
      </c>
    </row>
    <row r="33" spans="1:15" s="16" customFormat="1" ht="78.75">
      <c r="A33" s="12" t="s">
        <v>51</v>
      </c>
      <c r="B33" s="4" t="s">
        <v>52</v>
      </c>
      <c r="C33" s="20">
        <v>6270000</v>
      </c>
      <c r="D33" s="14">
        <v>10000</v>
      </c>
      <c r="E33" s="13">
        <v>6010000</v>
      </c>
      <c r="F33" s="14">
        <v>0</v>
      </c>
      <c r="G33" s="13">
        <v>6010000</v>
      </c>
      <c r="H33" s="14">
        <v>0</v>
      </c>
      <c r="I33" s="20">
        <v>6606031.5</v>
      </c>
      <c r="J33" s="20">
        <v>6604500</v>
      </c>
      <c r="K33" s="13">
        <f t="shared" si="2"/>
        <v>-334500</v>
      </c>
      <c r="L33" s="15">
        <f>J33/C33</f>
        <v>1.0533492822966508</v>
      </c>
      <c r="M33" s="27" t="s">
        <v>133</v>
      </c>
      <c r="N33" s="13">
        <f t="shared" si="4"/>
        <v>1531.5</v>
      </c>
      <c r="O33" s="15">
        <f t="shared" si="5"/>
        <v>0.99976816640974242</v>
      </c>
    </row>
    <row r="34" spans="1:15" s="11" customFormat="1" ht="15.75">
      <c r="A34" s="7" t="s">
        <v>53</v>
      </c>
      <c r="B34" s="8" t="s">
        <v>54</v>
      </c>
      <c r="C34" s="9">
        <f>SUM(C35:C40)</f>
        <v>605516242</v>
      </c>
      <c r="D34" s="9">
        <f t="shared" ref="D34:J34" si="13">SUM(D35:D40)</f>
        <v>-17136175.429999996</v>
      </c>
      <c r="E34" s="9">
        <f t="shared" si="13"/>
        <v>614647008.56999993</v>
      </c>
      <c r="F34" s="9">
        <f t="shared" si="13"/>
        <v>12259910.500000002</v>
      </c>
      <c r="G34" s="9">
        <f t="shared" si="13"/>
        <v>626906919.07000005</v>
      </c>
      <c r="H34" s="9">
        <f t="shared" si="13"/>
        <v>11700168.899999999</v>
      </c>
      <c r="I34" s="25">
        <f t="shared" si="13"/>
        <v>678194842.06999993</v>
      </c>
      <c r="J34" s="25">
        <f t="shared" si="13"/>
        <v>677875375.48999989</v>
      </c>
      <c r="K34" s="9">
        <f t="shared" si="2"/>
        <v>-72359133.48999989</v>
      </c>
      <c r="L34" s="10">
        <f t="shared" si="3"/>
        <v>1.1194999051569616</v>
      </c>
      <c r="M34" s="40"/>
      <c r="N34" s="9">
        <f t="shared" si="4"/>
        <v>319466.58000004292</v>
      </c>
      <c r="O34" s="10">
        <f t="shared" si="5"/>
        <v>0.99952894572446915</v>
      </c>
    </row>
    <row r="35" spans="1:15" s="16" customFormat="1" ht="126">
      <c r="A35" s="12" t="s">
        <v>55</v>
      </c>
      <c r="B35" s="4" t="s">
        <v>56</v>
      </c>
      <c r="C35" s="20">
        <v>240455045</v>
      </c>
      <c r="D35" s="14">
        <v>4186639.69</v>
      </c>
      <c r="E35" s="13">
        <v>237550062.22999999</v>
      </c>
      <c r="F35" s="14">
        <v>16110089.4</v>
      </c>
      <c r="G35" s="13">
        <v>253660151.63</v>
      </c>
      <c r="H35" s="14">
        <v>-439662.93000000017</v>
      </c>
      <c r="I35" s="20">
        <v>248014059.91999999</v>
      </c>
      <c r="J35" s="20">
        <v>248014059.91999999</v>
      </c>
      <c r="K35" s="13">
        <f t="shared" si="2"/>
        <v>-7559014.9199999869</v>
      </c>
      <c r="L35" s="15">
        <f t="shared" si="3"/>
        <v>1.031436291636135</v>
      </c>
      <c r="M35" s="41" t="s">
        <v>134</v>
      </c>
      <c r="N35" s="13">
        <f t="shared" si="4"/>
        <v>0</v>
      </c>
      <c r="O35" s="15">
        <f t="shared" si="5"/>
        <v>1</v>
      </c>
    </row>
    <row r="36" spans="1:15" s="16" customFormat="1" ht="126">
      <c r="A36" s="12" t="s">
        <v>57</v>
      </c>
      <c r="B36" s="4" t="s">
        <v>58</v>
      </c>
      <c r="C36" s="20">
        <v>319042046</v>
      </c>
      <c r="D36" s="14">
        <v>-21857073.789999999</v>
      </c>
      <c r="E36" s="13">
        <v>321565884.66999996</v>
      </c>
      <c r="F36" s="14">
        <v>-106569.54000000001</v>
      </c>
      <c r="G36" s="13">
        <v>321459315.13</v>
      </c>
      <c r="H36" s="14">
        <v>15839982.199999999</v>
      </c>
      <c r="I36" s="20">
        <v>385806389.22000003</v>
      </c>
      <c r="J36" s="20">
        <v>385575544.01999998</v>
      </c>
      <c r="K36" s="13">
        <f t="shared" si="2"/>
        <v>-66533498.019999981</v>
      </c>
      <c r="L36" s="15">
        <f t="shared" si="3"/>
        <v>1.2085414723675636</v>
      </c>
      <c r="M36" s="41" t="s">
        <v>134</v>
      </c>
      <c r="N36" s="13">
        <f t="shared" si="4"/>
        <v>230845.20000004768</v>
      </c>
      <c r="O36" s="15">
        <f t="shared" si="5"/>
        <v>0.99940165532129532</v>
      </c>
    </row>
    <row r="37" spans="1:15" s="16" customFormat="1" ht="84" customHeight="1">
      <c r="A37" s="12" t="s">
        <v>59</v>
      </c>
      <c r="B37" s="4" t="s">
        <v>60</v>
      </c>
      <c r="C37" s="20">
        <v>28452000</v>
      </c>
      <c r="D37" s="14">
        <v>376669.25</v>
      </c>
      <c r="E37" s="13">
        <v>37998921.25</v>
      </c>
      <c r="F37" s="14">
        <v>-3683729.51</v>
      </c>
      <c r="G37" s="13">
        <v>34315191.740000002</v>
      </c>
      <c r="H37" s="14">
        <v>2331277.63</v>
      </c>
      <c r="I37" s="20">
        <v>29907769.809999999</v>
      </c>
      <c r="J37" s="20">
        <v>29907769.809999999</v>
      </c>
      <c r="K37" s="13">
        <f t="shared" si="2"/>
        <v>-1455769.8099999987</v>
      </c>
      <c r="L37" s="15">
        <f t="shared" si="3"/>
        <v>1.0511658164628146</v>
      </c>
      <c r="M37" s="27" t="s">
        <v>126</v>
      </c>
      <c r="N37" s="13">
        <f t="shared" si="4"/>
        <v>0</v>
      </c>
      <c r="O37" s="15">
        <f t="shared" si="5"/>
        <v>1</v>
      </c>
    </row>
    <row r="38" spans="1:15" s="16" customFormat="1" ht="126">
      <c r="A38" s="12" t="s">
        <v>61</v>
      </c>
      <c r="B38" s="4" t="s">
        <v>62</v>
      </c>
      <c r="C38" s="20">
        <v>80000</v>
      </c>
      <c r="D38" s="14">
        <v>0</v>
      </c>
      <c r="E38" s="13">
        <v>70000</v>
      </c>
      <c r="F38" s="14">
        <v>10900</v>
      </c>
      <c r="G38" s="13">
        <v>80900</v>
      </c>
      <c r="H38" s="14">
        <v>-54100</v>
      </c>
      <c r="I38" s="20">
        <v>45500</v>
      </c>
      <c r="J38" s="20">
        <v>45500</v>
      </c>
      <c r="K38" s="13">
        <f t="shared" si="2"/>
        <v>34500</v>
      </c>
      <c r="L38" s="15">
        <f t="shared" si="3"/>
        <v>0.56874999999999998</v>
      </c>
      <c r="M38" s="27" t="s">
        <v>102</v>
      </c>
      <c r="N38" s="13">
        <f t="shared" si="4"/>
        <v>0</v>
      </c>
      <c r="O38" s="15">
        <f t="shared" si="5"/>
        <v>1</v>
      </c>
    </row>
    <row r="39" spans="1:15" s="16" customFormat="1" ht="94.5">
      <c r="A39" s="12" t="s">
        <v>63</v>
      </c>
      <c r="B39" s="4" t="s">
        <v>64</v>
      </c>
      <c r="C39" s="20">
        <v>6632058</v>
      </c>
      <c r="D39" s="14">
        <v>0</v>
      </c>
      <c r="E39" s="13">
        <v>6587328</v>
      </c>
      <c r="F39" s="14">
        <v>0</v>
      </c>
      <c r="G39" s="13">
        <v>6587328</v>
      </c>
      <c r="H39" s="14">
        <v>-5977328</v>
      </c>
      <c r="I39" s="20">
        <v>3376373.03</v>
      </c>
      <c r="J39" s="20">
        <v>3375779.03</v>
      </c>
      <c r="K39" s="13">
        <f t="shared" si="2"/>
        <v>3256278.97</v>
      </c>
      <c r="L39" s="15">
        <f t="shared" si="3"/>
        <v>0.50900927434591192</v>
      </c>
      <c r="M39" s="27" t="s">
        <v>101</v>
      </c>
      <c r="N39" s="13">
        <f t="shared" si="4"/>
        <v>594</v>
      </c>
      <c r="O39" s="15">
        <f t="shared" si="5"/>
        <v>0.99982407157185471</v>
      </c>
    </row>
    <row r="40" spans="1:15" s="16" customFormat="1" ht="31.5">
      <c r="A40" s="12" t="s">
        <v>65</v>
      </c>
      <c r="B40" s="4" t="s">
        <v>66</v>
      </c>
      <c r="C40" s="20">
        <v>10855093</v>
      </c>
      <c r="D40" s="14">
        <v>157589.42000000001</v>
      </c>
      <c r="E40" s="13">
        <v>10874812.42</v>
      </c>
      <c r="F40" s="14">
        <v>-70779.850000000006</v>
      </c>
      <c r="G40" s="13">
        <v>10804032.57</v>
      </c>
      <c r="H40" s="14">
        <v>0</v>
      </c>
      <c r="I40" s="20">
        <v>11044750.09</v>
      </c>
      <c r="J40" s="20">
        <v>10956722.710000001</v>
      </c>
      <c r="K40" s="13">
        <f t="shared" si="2"/>
        <v>-101629.71000000089</v>
      </c>
      <c r="L40" s="15">
        <f t="shared" si="3"/>
        <v>1.0093623988297475</v>
      </c>
      <c r="M40" s="27"/>
      <c r="N40" s="13">
        <f t="shared" si="4"/>
        <v>88027.379999998957</v>
      </c>
      <c r="O40" s="15">
        <f t="shared" si="5"/>
        <v>0.99202993464925027</v>
      </c>
    </row>
    <row r="41" spans="1:15" s="11" customFormat="1" ht="31.5">
      <c r="A41" s="7" t="s">
        <v>67</v>
      </c>
      <c r="B41" s="8" t="s">
        <v>68</v>
      </c>
      <c r="C41" s="9">
        <f>SUM(C42:C43)</f>
        <v>62873200</v>
      </c>
      <c r="D41" s="9">
        <f t="shared" ref="D41:J41" si="14">SUM(D42:D43)</f>
        <v>108465.48</v>
      </c>
      <c r="E41" s="9">
        <f t="shared" si="14"/>
        <v>74987899.849999994</v>
      </c>
      <c r="F41" s="9">
        <f t="shared" si="14"/>
        <v>-234330.30000000005</v>
      </c>
      <c r="G41" s="9">
        <f t="shared" si="14"/>
        <v>74753569.549999997</v>
      </c>
      <c r="H41" s="9">
        <f t="shared" si="14"/>
        <v>-1357372.21</v>
      </c>
      <c r="I41" s="25">
        <f t="shared" si="14"/>
        <v>72731303.209999993</v>
      </c>
      <c r="J41" s="25">
        <f t="shared" si="14"/>
        <v>72658839.439999998</v>
      </c>
      <c r="K41" s="9">
        <f t="shared" si="2"/>
        <v>-9785639.4399999976</v>
      </c>
      <c r="L41" s="10">
        <f t="shared" si="3"/>
        <v>1.155640868287283</v>
      </c>
      <c r="M41" s="27"/>
      <c r="N41" s="9">
        <f t="shared" si="4"/>
        <v>72463.769999995828</v>
      </c>
      <c r="O41" s="10">
        <f t="shared" si="5"/>
        <v>0.99900367837778503</v>
      </c>
    </row>
    <row r="42" spans="1:15" s="16" customFormat="1" ht="126">
      <c r="A42" s="12" t="s">
        <v>69</v>
      </c>
      <c r="B42" s="4" t="s">
        <v>70</v>
      </c>
      <c r="C42" s="20">
        <v>60293200</v>
      </c>
      <c r="D42" s="14">
        <v>108465.48</v>
      </c>
      <c r="E42" s="13">
        <v>72706289.849999994</v>
      </c>
      <c r="F42" s="14">
        <v>-234330.30000000005</v>
      </c>
      <c r="G42" s="13">
        <v>72471959.549999997</v>
      </c>
      <c r="H42" s="14">
        <v>-1357372.21</v>
      </c>
      <c r="I42" s="20">
        <v>70264267.849999994</v>
      </c>
      <c r="J42" s="20">
        <v>70263055.530000001</v>
      </c>
      <c r="K42" s="13">
        <f t="shared" si="2"/>
        <v>-9969855.5300000012</v>
      </c>
      <c r="L42" s="15">
        <f t="shared" si="3"/>
        <v>1.1653562181141488</v>
      </c>
      <c r="M42" s="41" t="s">
        <v>135</v>
      </c>
      <c r="N42" s="13">
        <f t="shared" si="4"/>
        <v>1212.3199999928474</v>
      </c>
      <c r="O42" s="15">
        <f t="shared" si="5"/>
        <v>0.99998274628004979</v>
      </c>
    </row>
    <row r="43" spans="1:15" s="16" customFormat="1" ht="99" customHeight="1">
      <c r="A43" s="12" t="s">
        <v>71</v>
      </c>
      <c r="B43" s="4" t="s">
        <v>72</v>
      </c>
      <c r="C43" s="20">
        <v>2580000</v>
      </c>
      <c r="D43" s="14">
        <v>0</v>
      </c>
      <c r="E43" s="13">
        <v>2281610</v>
      </c>
      <c r="F43" s="14">
        <v>0</v>
      </c>
      <c r="G43" s="13">
        <v>2281610</v>
      </c>
      <c r="H43" s="14">
        <v>0</v>
      </c>
      <c r="I43" s="20">
        <v>2467035.36</v>
      </c>
      <c r="J43" s="20">
        <v>2395783.91</v>
      </c>
      <c r="K43" s="13">
        <f t="shared" si="2"/>
        <v>184216.08999999985</v>
      </c>
      <c r="L43" s="15">
        <f t="shared" si="3"/>
        <v>0.92859841472868221</v>
      </c>
      <c r="M43" s="26" t="s">
        <v>136</v>
      </c>
      <c r="N43" s="13">
        <f t="shared" si="4"/>
        <v>71251.449999999721</v>
      </c>
      <c r="O43" s="15">
        <f t="shared" si="5"/>
        <v>0.9711185939385969</v>
      </c>
    </row>
    <row r="44" spans="1:15" s="11" customFormat="1" ht="15.75">
      <c r="A44" s="7" t="s">
        <v>73</v>
      </c>
      <c r="B44" s="8" t="s">
        <v>74</v>
      </c>
      <c r="C44" s="9">
        <f>SUM(C45:C47)</f>
        <v>106762682.68000001</v>
      </c>
      <c r="D44" s="9">
        <f t="shared" ref="D44:J44" si="15">SUM(D45:D47)</f>
        <v>43711770.109999999</v>
      </c>
      <c r="E44" s="9">
        <f t="shared" si="15"/>
        <v>116735863.45</v>
      </c>
      <c r="F44" s="9">
        <f t="shared" si="15"/>
        <v>198061.68999999994</v>
      </c>
      <c r="G44" s="9">
        <f t="shared" si="15"/>
        <v>116933925.14</v>
      </c>
      <c r="H44" s="9">
        <f t="shared" si="15"/>
        <v>8949865.8699999992</v>
      </c>
      <c r="I44" s="25">
        <f t="shared" si="15"/>
        <v>110337768.91</v>
      </c>
      <c r="J44" s="25">
        <f t="shared" si="15"/>
        <v>102282985.41</v>
      </c>
      <c r="K44" s="9">
        <f t="shared" si="2"/>
        <v>4479697.2700000107</v>
      </c>
      <c r="L44" s="10">
        <f t="shared" si="3"/>
        <v>0.95804060784584244</v>
      </c>
      <c r="M44" s="40"/>
      <c r="N44" s="9">
        <f t="shared" si="4"/>
        <v>8054783.5</v>
      </c>
      <c r="O44" s="10">
        <f t="shared" si="5"/>
        <v>0.92699885470250809</v>
      </c>
    </row>
    <row r="45" spans="1:15" s="16" customFormat="1" ht="15.75">
      <c r="A45" s="12" t="s">
        <v>75</v>
      </c>
      <c r="B45" s="4" t="s">
        <v>76</v>
      </c>
      <c r="C45" s="20">
        <v>1630000</v>
      </c>
      <c r="D45" s="14">
        <v>0</v>
      </c>
      <c r="E45" s="13">
        <v>1000000</v>
      </c>
      <c r="F45" s="14">
        <v>0</v>
      </c>
      <c r="G45" s="13">
        <v>1000000</v>
      </c>
      <c r="H45" s="14">
        <v>170957.08</v>
      </c>
      <c r="I45" s="20">
        <v>1670720</v>
      </c>
      <c r="J45" s="20">
        <v>1670719.14</v>
      </c>
      <c r="K45" s="13">
        <f t="shared" si="2"/>
        <v>-40719.139999999898</v>
      </c>
      <c r="L45" s="15">
        <f t="shared" si="3"/>
        <v>1.0249810674846624</v>
      </c>
      <c r="M45" s="26"/>
      <c r="N45" s="13">
        <f t="shared" si="4"/>
        <v>0.86000000010244548</v>
      </c>
      <c r="O45" s="15">
        <f t="shared" si="5"/>
        <v>0.99999948525186744</v>
      </c>
    </row>
    <row r="46" spans="1:15" s="16" customFormat="1" ht="104.25" customHeight="1">
      <c r="A46" s="12" t="s">
        <v>77</v>
      </c>
      <c r="B46" s="4" t="s">
        <v>78</v>
      </c>
      <c r="C46" s="20">
        <v>19357200</v>
      </c>
      <c r="D46" s="14">
        <v>1374744.51</v>
      </c>
      <c r="E46" s="13">
        <v>31454541.199999999</v>
      </c>
      <c r="F46" s="14">
        <v>-2610241.2000000002</v>
      </c>
      <c r="G46" s="13">
        <v>28844300</v>
      </c>
      <c r="H46" s="14">
        <v>14329397.029999999</v>
      </c>
      <c r="I46" s="20">
        <v>16911200</v>
      </c>
      <c r="J46" s="20">
        <v>15911084</v>
      </c>
      <c r="K46" s="13">
        <f t="shared" si="2"/>
        <v>3446116</v>
      </c>
      <c r="L46" s="15">
        <f t="shared" si="3"/>
        <v>0.82197239270142375</v>
      </c>
      <c r="M46" s="27" t="s">
        <v>137</v>
      </c>
      <c r="N46" s="13">
        <f t="shared" si="4"/>
        <v>1000116</v>
      </c>
      <c r="O46" s="15">
        <f t="shared" si="5"/>
        <v>0.9408607313496381</v>
      </c>
    </row>
    <row r="47" spans="1:15" s="16" customFormat="1" ht="94.5">
      <c r="A47" s="12" t="s">
        <v>79</v>
      </c>
      <c r="B47" s="4" t="s">
        <v>80</v>
      </c>
      <c r="C47" s="20">
        <v>85775482.680000007</v>
      </c>
      <c r="D47" s="14">
        <v>42337025.600000001</v>
      </c>
      <c r="E47" s="13">
        <v>84281322.25</v>
      </c>
      <c r="F47" s="14">
        <v>2808302.89</v>
      </c>
      <c r="G47" s="13">
        <v>87089625.140000001</v>
      </c>
      <c r="H47" s="14">
        <v>-5550488.2400000002</v>
      </c>
      <c r="I47" s="20">
        <v>91755848.909999996</v>
      </c>
      <c r="J47" s="20">
        <v>84701182.269999996</v>
      </c>
      <c r="K47" s="13">
        <f t="shared" si="2"/>
        <v>1074300.4100000113</v>
      </c>
      <c r="L47" s="15">
        <f t="shared" si="3"/>
        <v>0.98747543731105691</v>
      </c>
      <c r="M47" s="26" t="s">
        <v>138</v>
      </c>
      <c r="N47" s="13">
        <f t="shared" si="4"/>
        <v>7054666.6400000006</v>
      </c>
      <c r="O47" s="15">
        <f t="shared" si="5"/>
        <v>0.9231148016850711</v>
      </c>
    </row>
    <row r="48" spans="1:15" s="11" customFormat="1" ht="31.5">
      <c r="A48" s="7" t="s">
        <v>81</v>
      </c>
      <c r="B48" s="8" t="s">
        <v>82</v>
      </c>
      <c r="C48" s="9">
        <f>C49</f>
        <v>12572000</v>
      </c>
      <c r="D48" s="9">
        <f t="shared" ref="D48:J48" si="16">D49</f>
        <v>403600</v>
      </c>
      <c r="E48" s="9">
        <f t="shared" si="16"/>
        <v>903600</v>
      </c>
      <c r="F48" s="9">
        <f t="shared" si="16"/>
        <v>4797191.25</v>
      </c>
      <c r="G48" s="9">
        <f t="shared" si="16"/>
        <v>5700791.25</v>
      </c>
      <c r="H48" s="9">
        <f t="shared" si="16"/>
        <v>747450.82000000007</v>
      </c>
      <c r="I48" s="25">
        <f t="shared" si="16"/>
        <v>13343751.449999999</v>
      </c>
      <c r="J48" s="25">
        <f t="shared" si="16"/>
        <v>13343751.449999999</v>
      </c>
      <c r="K48" s="9">
        <f t="shared" si="2"/>
        <v>-771751.44999999925</v>
      </c>
      <c r="L48" s="10">
        <f t="shared" si="3"/>
        <v>1.0613865295895641</v>
      </c>
      <c r="M48" s="40"/>
      <c r="N48" s="9">
        <f t="shared" si="4"/>
        <v>0</v>
      </c>
      <c r="O48" s="10">
        <f t="shared" si="5"/>
        <v>1</v>
      </c>
    </row>
    <row r="49" spans="1:15" s="16" customFormat="1" ht="89.25" customHeight="1">
      <c r="A49" s="12" t="s">
        <v>83</v>
      </c>
      <c r="B49" s="4" t="s">
        <v>84</v>
      </c>
      <c r="C49" s="20">
        <v>12572000</v>
      </c>
      <c r="D49" s="14">
        <v>403600</v>
      </c>
      <c r="E49" s="13">
        <v>903600</v>
      </c>
      <c r="F49" s="14">
        <v>4797191.25</v>
      </c>
      <c r="G49" s="13">
        <v>5700791.25</v>
      </c>
      <c r="H49" s="14">
        <v>747450.82000000007</v>
      </c>
      <c r="I49" s="20">
        <v>13343751.449999999</v>
      </c>
      <c r="J49" s="20">
        <v>13343751.449999999</v>
      </c>
      <c r="K49" s="13">
        <f t="shared" si="2"/>
        <v>-771751.44999999925</v>
      </c>
      <c r="L49" s="15">
        <f t="shared" si="3"/>
        <v>1.0613865295895641</v>
      </c>
      <c r="M49" s="26" t="s">
        <v>139</v>
      </c>
      <c r="N49" s="13">
        <f t="shared" si="4"/>
        <v>0</v>
      </c>
      <c r="O49" s="15">
        <f t="shared" si="5"/>
        <v>1</v>
      </c>
    </row>
    <row r="50" spans="1:15" s="11" customFormat="1" ht="31.5">
      <c r="A50" s="7" t="s">
        <v>85</v>
      </c>
      <c r="B50" s="8" t="s">
        <v>86</v>
      </c>
      <c r="C50" s="9">
        <f>SUM(C51:C52)</f>
        <v>2586000</v>
      </c>
      <c r="D50" s="9">
        <f t="shared" ref="D50:J50" si="17">SUM(D51:D52)</f>
        <v>0</v>
      </c>
      <c r="E50" s="9">
        <f t="shared" si="17"/>
        <v>2586000</v>
      </c>
      <c r="F50" s="9">
        <f t="shared" si="17"/>
        <v>2000000</v>
      </c>
      <c r="G50" s="9">
        <f t="shared" si="17"/>
        <v>4586000</v>
      </c>
      <c r="H50" s="9">
        <f t="shared" si="17"/>
        <v>-62000</v>
      </c>
      <c r="I50" s="25">
        <f t="shared" si="17"/>
        <v>4566295.2</v>
      </c>
      <c r="J50" s="25">
        <f t="shared" si="17"/>
        <v>4317813.82</v>
      </c>
      <c r="K50" s="9">
        <f t="shared" si="2"/>
        <v>-1731813.8200000003</v>
      </c>
      <c r="L50" s="10">
        <f t="shared" si="3"/>
        <v>1.669688252126837</v>
      </c>
      <c r="M50" s="40"/>
      <c r="N50" s="9">
        <f t="shared" si="4"/>
        <v>248481.37999999989</v>
      </c>
      <c r="O50" s="10">
        <f t="shared" si="5"/>
        <v>0.94558359258069868</v>
      </c>
    </row>
    <row r="51" spans="1:15" s="16" customFormat="1" ht="47.25">
      <c r="A51" s="12" t="s">
        <v>87</v>
      </c>
      <c r="B51" s="4" t="s">
        <v>88</v>
      </c>
      <c r="C51" s="20">
        <v>2586000</v>
      </c>
      <c r="D51" s="14">
        <v>0</v>
      </c>
      <c r="E51" s="13">
        <v>2586000</v>
      </c>
      <c r="F51" s="14">
        <v>2000000</v>
      </c>
      <c r="G51" s="13">
        <v>4586000</v>
      </c>
      <c r="H51" s="14">
        <v>-62000</v>
      </c>
      <c r="I51" s="20">
        <v>4566295.2</v>
      </c>
      <c r="J51" s="20">
        <v>4317813.82</v>
      </c>
      <c r="K51" s="13">
        <f t="shared" si="2"/>
        <v>-1731813.8200000003</v>
      </c>
      <c r="L51" s="15">
        <f t="shared" si="3"/>
        <v>1.669688252126837</v>
      </c>
      <c r="M51" s="27" t="s">
        <v>103</v>
      </c>
      <c r="N51" s="13">
        <f t="shared" si="4"/>
        <v>248481.37999999989</v>
      </c>
      <c r="O51" s="15">
        <f t="shared" si="5"/>
        <v>0.94558359258069868</v>
      </c>
    </row>
    <row r="52" spans="1:15" s="16" customFormat="1" ht="31.5" hidden="1">
      <c r="A52" s="12" t="s">
        <v>89</v>
      </c>
      <c r="B52" s="4" t="s">
        <v>90</v>
      </c>
      <c r="C52" s="13">
        <v>0</v>
      </c>
      <c r="D52" s="14">
        <v>0</v>
      </c>
      <c r="E52" s="13">
        <v>0</v>
      </c>
      <c r="F52" s="14">
        <v>0</v>
      </c>
      <c r="G52" s="13">
        <v>0</v>
      </c>
      <c r="H52" s="14">
        <v>0</v>
      </c>
      <c r="I52" s="13">
        <v>0</v>
      </c>
      <c r="J52" s="13"/>
      <c r="K52" s="13">
        <f t="shared" si="2"/>
        <v>0</v>
      </c>
      <c r="L52" s="15" t="e">
        <f t="shared" si="3"/>
        <v>#DIV/0!</v>
      </c>
      <c r="M52" s="27"/>
      <c r="N52" s="13">
        <f t="shared" si="4"/>
        <v>0</v>
      </c>
      <c r="O52" s="15" t="e">
        <f t="shared" si="5"/>
        <v>#DIV/0!</v>
      </c>
    </row>
    <row r="53" spans="1:15" s="11" customFormat="1" ht="78.75" hidden="1">
      <c r="A53" s="7" t="s">
        <v>91</v>
      </c>
      <c r="B53" s="8" t="s">
        <v>92</v>
      </c>
      <c r="C53" s="9">
        <f>C54</f>
        <v>0</v>
      </c>
      <c r="D53" s="9">
        <f t="shared" ref="D53:J53" si="18">D54</f>
        <v>0</v>
      </c>
      <c r="E53" s="9">
        <f t="shared" si="18"/>
        <v>0</v>
      </c>
      <c r="F53" s="9">
        <f t="shared" si="18"/>
        <v>0</v>
      </c>
      <c r="G53" s="9">
        <f t="shared" si="18"/>
        <v>0</v>
      </c>
      <c r="H53" s="9">
        <f t="shared" si="18"/>
        <v>0</v>
      </c>
      <c r="I53" s="9">
        <f t="shared" si="18"/>
        <v>0</v>
      </c>
      <c r="J53" s="9">
        <f t="shared" si="18"/>
        <v>0</v>
      </c>
      <c r="K53" s="9">
        <f t="shared" si="2"/>
        <v>0</v>
      </c>
      <c r="L53" s="10" t="e">
        <f t="shared" si="3"/>
        <v>#DIV/0!</v>
      </c>
      <c r="M53" s="40"/>
      <c r="N53" s="9">
        <f t="shared" si="4"/>
        <v>0</v>
      </c>
      <c r="O53" s="10" t="e">
        <f t="shared" si="5"/>
        <v>#DIV/0!</v>
      </c>
    </row>
    <row r="54" spans="1:15" s="16" customFormat="1" ht="63" hidden="1">
      <c r="A54" s="12" t="s">
        <v>93</v>
      </c>
      <c r="B54" s="4" t="s">
        <v>94</v>
      </c>
      <c r="C54" s="13"/>
      <c r="D54" s="14"/>
      <c r="E54" s="13"/>
      <c r="F54" s="14"/>
      <c r="G54" s="13"/>
      <c r="H54" s="14"/>
      <c r="I54" s="13"/>
      <c r="J54" s="13"/>
      <c r="K54" s="13">
        <f t="shared" si="2"/>
        <v>0</v>
      </c>
      <c r="L54" s="15" t="e">
        <f t="shared" si="3"/>
        <v>#DIV/0!</v>
      </c>
      <c r="M54" s="23"/>
      <c r="N54" s="13">
        <f t="shared" si="4"/>
        <v>0</v>
      </c>
      <c r="O54" s="15" t="e">
        <f t="shared" si="5"/>
        <v>#DIV/0!</v>
      </c>
    </row>
  </sheetData>
  <mergeCells count="8">
    <mergeCell ref="N4:O4"/>
    <mergeCell ref="K4:L4"/>
    <mergeCell ref="A1:O1"/>
    <mergeCell ref="A4:A5"/>
    <mergeCell ref="B4:B5"/>
    <mergeCell ref="J4:J5"/>
    <mergeCell ref="M4:M5"/>
    <mergeCell ref="C4:I4"/>
  </mergeCells>
  <pageMargins left="0.47" right="0.44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2021-04-09T02:00:39Z</cp:lastPrinted>
  <dcterms:created xsi:type="dcterms:W3CDTF">2021-04-07T01:55:58Z</dcterms:created>
  <dcterms:modified xsi:type="dcterms:W3CDTF">2022-04-26T01:57:29Z</dcterms:modified>
</cp:coreProperties>
</file>